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ju\Downloads\"/>
    </mc:Choice>
  </mc:AlternateContent>
  <xr:revisionPtr revIDLastSave="0" documentId="13_ncr:1_{DA22E8E6-B3F9-4F6D-8598-5607266D9D54}" xr6:coauthVersionLast="47" xr6:coauthVersionMax="47" xr10:uidLastSave="{00000000-0000-0000-0000-000000000000}"/>
  <bookViews>
    <workbookView xWindow="26400" yWindow="2550" windowWidth="24690" windowHeight="16635" xr2:uid="{00000000-000D-0000-FFFF-FFFF00000000}"/>
  </bookViews>
  <sheets>
    <sheet name="F-HSAA" sheetId="1" r:id="rId1"/>
    <sheet name="Données" sheetId="3" r:id="rId2"/>
  </sheets>
  <definedNames>
    <definedName name="_xlnm.Print_Area" localSheetId="0">'F-HSAA'!$A$1:$G$15</definedName>
  </definedNames>
  <calcPr calcId="191029"/>
</workbook>
</file>

<file path=xl/calcChain.xml><?xml version="1.0" encoding="utf-8"?>
<calcChain xmlns="http://schemas.openxmlformats.org/spreadsheetml/2006/main">
  <c r="L6" i="1" l="1"/>
  <c r="K6" i="1"/>
  <c r="J6" i="1"/>
  <c r="I6" i="1"/>
  <c r="K7" i="1"/>
  <c r="J7" i="1"/>
  <c r="C11" i="1"/>
  <c r="C12" i="1" s="1"/>
  <c r="C8" i="1"/>
  <c r="E8" i="1" s="1"/>
  <c r="E7" i="1"/>
  <c r="E6" i="1"/>
  <c r="E5" i="1"/>
  <c r="E4" i="1"/>
  <c r="B11" i="1"/>
  <c r="E9" i="1" l="1"/>
  <c r="E11" i="1"/>
  <c r="E12" i="1" s="1"/>
  <c r="D12" i="1" s="1"/>
  <c r="C9" i="1"/>
  <c r="D9" i="1" l="1"/>
</calcChain>
</file>

<file path=xl/sharedStrings.xml><?xml version="1.0" encoding="utf-8"?>
<sst xmlns="http://schemas.openxmlformats.org/spreadsheetml/2006/main" count="22" uniqueCount="22">
  <si>
    <t>MASSE A VIDE</t>
  </si>
  <si>
    <t>PILOTE</t>
  </si>
  <si>
    <t>PASSAGER AVANT</t>
  </si>
  <si>
    <t>ESSENCE (L)</t>
  </si>
  <si>
    <t>DELESTAGE PREVU (L)</t>
  </si>
  <si>
    <t>DECOLLAGE</t>
  </si>
  <si>
    <t>ATTERISSAGE</t>
  </si>
  <si>
    <t>CARBURANT RESTANT</t>
  </si>
  <si>
    <t>MASSE (kg)</t>
  </si>
  <si>
    <t>BRAS DE
LEVIER (m)</t>
  </si>
  <si>
    <t>MOMENT (Kg.m)</t>
  </si>
  <si>
    <t>MTOW</t>
  </si>
  <si>
    <t>Centrage AV</t>
  </si>
  <si>
    <t>Centrage AR</t>
  </si>
  <si>
    <t>Qté max Fuel</t>
  </si>
  <si>
    <t>Max bagages</t>
  </si>
  <si>
    <t>BAGAGES COFFRE AR</t>
  </si>
  <si>
    <t>Max siège</t>
  </si>
  <si>
    <t>Pour information seulement, consulter le manuel de vol et la fiche de pesée</t>
  </si>
  <si>
    <t>Limitations</t>
  </si>
  <si>
    <t>MASSE ET CENTRAGE F-HSAC</t>
  </si>
  <si>
    <t>Dernière pesée : 12/05/2015
Limites de centrage données pour la catégorie normale uniquement (pour la catégorie utilitaire, se référer au manuel de vol)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</si>
</sst>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6" fillId="3" borderId="3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1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21741032370952E-2"/>
          <c:y val="2.8467999192408642E-2"/>
          <c:w val="0.84469903762029741"/>
          <c:h val="0.84554593175853021"/>
        </c:manualLayout>
      </c:layout>
      <c:scatterChart>
        <c:scatterStyle val="lineMarker"/>
        <c:varyColors val="0"/>
        <c:ser>
          <c:idx val="0"/>
          <c:order val="0"/>
          <c:tx>
            <c:v>Plage autorisée</c:v>
          </c:tx>
          <c:marker>
            <c:symbol val="none"/>
          </c:marker>
          <c:xVal>
            <c:numRef>
              <c:f>'F-HSAA'!$I$6:$N$6</c:f>
              <c:numCache>
                <c:formatCode>General</c:formatCode>
                <c:ptCount val="6"/>
                <c:pt idx="0">
                  <c:v>0.42</c:v>
                </c:pt>
                <c:pt idx="1">
                  <c:v>0.42</c:v>
                </c:pt>
                <c:pt idx="2" formatCode="0.000">
                  <c:v>0.52500000000000002</c:v>
                </c:pt>
                <c:pt idx="3">
                  <c:v>0.52500000000000002</c:v>
                </c:pt>
              </c:numCache>
            </c:numRef>
          </c:xVal>
          <c:yVal>
            <c:numRef>
              <c:f>'F-HSAA'!$I$7:$N$7</c:f>
              <c:numCache>
                <c:formatCode>General</c:formatCode>
                <c:ptCount val="6"/>
                <c:pt idx="0">
                  <c:v>0</c:v>
                </c:pt>
                <c:pt idx="1">
                  <c:v>600</c:v>
                </c:pt>
                <c:pt idx="2">
                  <c:v>600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9-42A6-B181-5DA287301732}"/>
            </c:ext>
          </c:extLst>
        </c:ser>
        <c:ser>
          <c:idx val="2"/>
          <c:order val="1"/>
          <c:tx>
            <c:v>Centrage</c:v>
          </c:tx>
          <c:spPr>
            <a:ln>
              <a:solidFill>
                <a:srgbClr val="FF0000"/>
              </a:solidFill>
              <a:headEnd type="oval"/>
              <a:tailEnd type="triangle"/>
            </a:ln>
          </c:spPr>
          <c:marker>
            <c:symbol val="none"/>
          </c:marker>
          <c:xVal>
            <c:numRef>
              <c:f>('F-HSAA'!$D$9,'F-HSAA'!$D$12)</c:f>
              <c:numCache>
                <c:formatCode>0.00</c:formatCode>
                <c:ptCount val="2"/>
                <c:pt idx="0">
                  <c:v>0.49479551539491295</c:v>
                </c:pt>
                <c:pt idx="1">
                  <c:v>0.50660034722222225</c:v>
                </c:pt>
              </c:numCache>
            </c:numRef>
          </c:xVal>
          <c:yVal>
            <c:numRef>
              <c:f>('F-HSAA'!$C$9,'F-HSAA'!$C$12)</c:f>
              <c:numCache>
                <c:formatCode>0</c:formatCode>
                <c:ptCount val="2"/>
                <c:pt idx="0">
                  <c:v>597.6</c:v>
                </c:pt>
                <c:pt idx="1">
                  <c:v>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B9-42A6-B181-5DA287301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58240"/>
        <c:axId val="127737856"/>
      </c:scatterChart>
      <c:valAx>
        <c:axId val="127658240"/>
        <c:scaling>
          <c:orientation val="minMax"/>
          <c:max val="0.55000000000000004"/>
          <c:min val="0.4"/>
        </c:scaling>
        <c:delete val="0"/>
        <c:axPos val="b"/>
        <c:numFmt formatCode="General" sourceLinked="1"/>
        <c:majorTickMark val="out"/>
        <c:minorTickMark val="none"/>
        <c:tickLblPos val="nextTo"/>
        <c:crossAx val="127737856"/>
        <c:crosses val="autoZero"/>
        <c:crossBetween val="midCat"/>
        <c:majorUnit val="0.05"/>
      </c:valAx>
      <c:valAx>
        <c:axId val="127737856"/>
        <c:scaling>
          <c:orientation val="minMax"/>
          <c:max val="650"/>
          <c:min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658240"/>
        <c:crosses val="autoZero"/>
        <c:crossBetween val="midCat"/>
        <c:majorUnit val="50"/>
        <c:minorUnit val="2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0</xdr:rowOff>
    </xdr:from>
    <xdr:to>
      <xdr:col>7</xdr:col>
      <xdr:colOff>9525</xdr:colOff>
      <xdr:row>15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showGridLines="0" tabSelected="1" topLeftCell="A4" zoomScaleNormal="100" workbookViewId="0">
      <selection activeCell="A3" sqref="A3:B3"/>
    </sheetView>
  </sheetViews>
  <sheetFormatPr baseColWidth="10" defaultRowHeight="15" x14ac:dyDescent="0.25"/>
  <cols>
    <col min="1" max="1" width="34.7109375" style="5" customWidth="1"/>
    <col min="2" max="2" width="11.42578125" style="5"/>
    <col min="3" max="5" width="15.7109375" style="5" customWidth="1"/>
    <col min="6" max="6" width="2.5703125" style="5" customWidth="1"/>
    <col min="7" max="7" width="68.5703125" style="5" customWidth="1"/>
    <col min="8" max="8" width="11.42578125" style="5"/>
    <col min="9" max="9" width="12.7109375" style="5" bestFit="1" customWidth="1"/>
    <col min="10" max="16384" width="11.42578125" style="5"/>
  </cols>
  <sheetData>
    <row r="1" spans="1:13" ht="30" customHeight="1" x14ac:dyDescent="0.25">
      <c r="A1" s="27" t="s">
        <v>20</v>
      </c>
      <c r="B1" s="27"/>
      <c r="C1" s="27"/>
      <c r="D1" s="27"/>
      <c r="E1" s="27"/>
      <c r="F1" s="27"/>
      <c r="G1" s="27"/>
    </row>
    <row r="2" spans="1:13" ht="48" customHeight="1" x14ac:dyDescent="0.25">
      <c r="A2" s="29" t="s">
        <v>21</v>
      </c>
      <c r="B2" s="30"/>
      <c r="C2" s="30"/>
      <c r="D2" s="30"/>
      <c r="E2" s="30"/>
      <c r="F2" s="30"/>
      <c r="G2" s="30"/>
    </row>
    <row r="3" spans="1:13" ht="36.75" customHeight="1" x14ac:dyDescent="0.25">
      <c r="A3" s="28"/>
      <c r="B3" s="28"/>
      <c r="C3" s="6" t="s">
        <v>8</v>
      </c>
      <c r="D3" s="7" t="s">
        <v>9</v>
      </c>
      <c r="E3" s="7" t="s">
        <v>10</v>
      </c>
      <c r="F3" s="31"/>
      <c r="G3" s="31"/>
    </row>
    <row r="4" spans="1:13" ht="30" customHeight="1" x14ac:dyDescent="0.25">
      <c r="A4" s="32" t="s">
        <v>0</v>
      </c>
      <c r="B4" s="32"/>
      <c r="C4" s="24">
        <v>393</v>
      </c>
      <c r="D4" s="25">
        <v>0.43259999999999998</v>
      </c>
      <c r="E4" s="9">
        <f t="shared" ref="E4:E8" si="0">C4*D4</f>
        <v>170.01179999999999</v>
      </c>
      <c r="F4" s="31"/>
      <c r="G4" s="31"/>
    </row>
    <row r="5" spans="1:13" ht="30" customHeight="1" x14ac:dyDescent="0.25">
      <c r="A5" s="32" t="s">
        <v>1</v>
      </c>
      <c r="B5" s="32"/>
      <c r="C5" s="1">
        <v>80</v>
      </c>
      <c r="D5" s="8">
        <v>0.7</v>
      </c>
      <c r="E5" s="9">
        <f t="shared" si="0"/>
        <v>56</v>
      </c>
      <c r="F5" s="31"/>
      <c r="G5" s="31"/>
    </row>
    <row r="6" spans="1:13" ht="30" customHeight="1" x14ac:dyDescent="0.25">
      <c r="A6" s="32" t="s">
        <v>2</v>
      </c>
      <c r="B6" s="32"/>
      <c r="C6" s="1">
        <v>80</v>
      </c>
      <c r="D6" s="8">
        <v>0.7</v>
      </c>
      <c r="E6" s="9">
        <f t="shared" si="0"/>
        <v>56</v>
      </c>
      <c r="F6" s="31"/>
      <c r="G6" s="31"/>
      <c r="I6" s="22">
        <f>Données!B3</f>
        <v>0.42</v>
      </c>
      <c r="J6" s="22">
        <f>Données!B3</f>
        <v>0.42</v>
      </c>
      <c r="K6" s="23">
        <f>Données!B4</f>
        <v>0.52500000000000002</v>
      </c>
      <c r="L6" s="22">
        <f>Données!B4</f>
        <v>0.52500000000000002</v>
      </c>
      <c r="M6" s="22"/>
    </row>
    <row r="7" spans="1:13" ht="30" customHeight="1" x14ac:dyDescent="0.25">
      <c r="A7" s="32" t="s">
        <v>16</v>
      </c>
      <c r="B7" s="32"/>
      <c r="C7" s="1">
        <v>5</v>
      </c>
      <c r="D7" s="8">
        <v>1.31</v>
      </c>
      <c r="E7" s="9">
        <f t="shared" si="0"/>
        <v>6.5500000000000007</v>
      </c>
      <c r="F7" s="31"/>
      <c r="G7" s="31"/>
      <c r="I7" s="22">
        <v>0</v>
      </c>
      <c r="J7" s="22">
        <f>Données!B2</f>
        <v>600</v>
      </c>
      <c r="K7" s="22">
        <f>Données!B2</f>
        <v>600</v>
      </c>
      <c r="L7" s="22">
        <v>0</v>
      </c>
      <c r="M7" s="22"/>
    </row>
    <row r="8" spans="1:13" ht="30" customHeight="1" x14ac:dyDescent="0.25">
      <c r="A8" s="10" t="s">
        <v>3</v>
      </c>
      <c r="B8" s="2">
        <v>55</v>
      </c>
      <c r="C8" s="9">
        <f>B8*0.72</f>
        <v>39.6</v>
      </c>
      <c r="D8" s="8">
        <v>0.18</v>
      </c>
      <c r="E8" s="9">
        <f t="shared" si="0"/>
        <v>7.1280000000000001</v>
      </c>
      <c r="F8" s="31"/>
      <c r="G8" s="31"/>
    </row>
    <row r="9" spans="1:13" ht="30" customHeight="1" x14ac:dyDescent="0.25">
      <c r="A9" s="26" t="s">
        <v>5</v>
      </c>
      <c r="B9" s="26"/>
      <c r="C9" s="11">
        <f>SUM(C4:C8)</f>
        <v>597.6</v>
      </c>
      <c r="D9" s="12">
        <f>E9/C9</f>
        <v>0.49479551539491295</v>
      </c>
      <c r="E9" s="13">
        <f>SUM(E4:E8)</f>
        <v>295.68979999999999</v>
      </c>
      <c r="F9" s="31"/>
      <c r="G9" s="31"/>
    </row>
    <row r="10" spans="1:13" ht="30" customHeight="1" x14ac:dyDescent="0.25">
      <c r="A10" s="10" t="s">
        <v>4</v>
      </c>
      <c r="B10" s="3">
        <v>30</v>
      </c>
      <c r="C10" s="14"/>
      <c r="D10" s="15"/>
      <c r="E10" s="16"/>
      <c r="F10" s="31"/>
      <c r="G10" s="31"/>
    </row>
    <row r="11" spans="1:13" ht="30" customHeight="1" x14ac:dyDescent="0.25">
      <c r="A11" s="10" t="s">
        <v>7</v>
      </c>
      <c r="B11" s="4">
        <f>B8-B10</f>
        <v>25</v>
      </c>
      <c r="C11" s="17">
        <f>(B8-B10)*0.72</f>
        <v>18</v>
      </c>
      <c r="D11" s="18">
        <v>0.18</v>
      </c>
      <c r="E11" s="17">
        <f>C11*D11</f>
        <v>3.2399999999999998</v>
      </c>
      <c r="F11" s="31"/>
      <c r="G11" s="31"/>
    </row>
    <row r="12" spans="1:13" ht="30" customHeight="1" x14ac:dyDescent="0.25">
      <c r="A12" s="26" t="s">
        <v>6</v>
      </c>
      <c r="B12" s="26"/>
      <c r="C12" s="19">
        <f>SUM(C4:C7)+C11</f>
        <v>576</v>
      </c>
      <c r="D12" s="20">
        <f>E12/C12</f>
        <v>0.50660034722222225</v>
      </c>
      <c r="E12" s="21">
        <f>SUM(E4:E7)+E11</f>
        <v>291.80180000000001</v>
      </c>
      <c r="F12" s="31"/>
      <c r="G12" s="31"/>
    </row>
    <row r="13" spans="1:13" ht="30" customHeight="1" thickBot="1" x14ac:dyDescent="0.3">
      <c r="F13" s="31"/>
      <c r="G13" s="31"/>
    </row>
    <row r="14" spans="1:13" ht="30" customHeight="1" x14ac:dyDescent="0.25">
      <c r="A14" s="33" t="s">
        <v>18</v>
      </c>
      <c r="B14" s="34"/>
      <c r="C14" s="34"/>
      <c r="D14" s="34"/>
      <c r="E14" s="35"/>
      <c r="F14" s="31"/>
      <c r="G14" s="31"/>
    </row>
    <row r="15" spans="1:13" ht="30" customHeight="1" thickBot="1" x14ac:dyDescent="0.3">
      <c r="A15" s="36"/>
      <c r="B15" s="37"/>
      <c r="C15" s="37"/>
      <c r="D15" s="37"/>
      <c r="E15" s="38"/>
      <c r="F15" s="31"/>
      <c r="G15" s="31"/>
    </row>
    <row r="16" spans="1:13" ht="30" customHeight="1" x14ac:dyDescent="0.25"/>
    <row r="17" s="5" customFormat="1" ht="30" customHeight="1" x14ac:dyDescent="0.25"/>
    <row r="18" s="5" customFormat="1" ht="30" customHeight="1" x14ac:dyDescent="0.25"/>
    <row r="19" s="5" customFormat="1" ht="30" customHeight="1" x14ac:dyDescent="0.25"/>
    <row r="20" s="5" customFormat="1" ht="30" customHeight="1" x14ac:dyDescent="0.25"/>
    <row r="21" s="5" customFormat="1" ht="30" customHeight="1" x14ac:dyDescent="0.25"/>
    <row r="22" s="5" customFormat="1" ht="30" customHeight="1" x14ac:dyDescent="0.25"/>
    <row r="23" s="5" customFormat="1" ht="30" customHeight="1" x14ac:dyDescent="0.25"/>
  </sheetData>
  <sheetProtection selectLockedCells="1"/>
  <mergeCells count="12">
    <mergeCell ref="A12:B12"/>
    <mergeCell ref="A9:B9"/>
    <mergeCell ref="A1:G1"/>
    <mergeCell ref="A3:B3"/>
    <mergeCell ref="A2:G2"/>
    <mergeCell ref="G3:G15"/>
    <mergeCell ref="F3:F15"/>
    <mergeCell ref="A4:B4"/>
    <mergeCell ref="A5:B5"/>
    <mergeCell ref="A6:B6"/>
    <mergeCell ref="A7:B7"/>
    <mergeCell ref="A14:E15"/>
  </mergeCells>
  <conditionalFormatting sqref="B10">
    <cfRule type="cellIs" dxfId="5" priority="1" operator="greaterThan">
      <formula>$B$8</formula>
    </cfRule>
  </conditionalFormatting>
  <pageMargins left="0.23622047244094491" right="0.23622047244094491" top="0.74803149606299213" bottom="0.74803149606299213" header="0.31496062992125984" footer="0.31496062992125984"/>
  <pageSetup paperSize="9" scale="84" orientation="landscape" r:id="rId1"/>
  <colBreaks count="1" manualBreakCount="1">
    <brk id="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greaterThan" id="{3A28DB91-52FA-4F2C-B99B-E92DB3BD8711}">
            <xm:f>Données!$B$5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cellIs" priority="9" operator="greaterThan" id="{FA3BDB7F-47FF-4486-BEA6-6AA666450804}">
            <xm:f>Données!$B$7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C5:C6</xm:sqref>
        </x14:conditionalFormatting>
        <x14:conditionalFormatting xmlns:xm="http://schemas.microsoft.com/office/excel/2006/main">
          <x14:cfRule type="cellIs" priority="10" operator="greaterThan" id="{D397BB8E-BA70-4F19-8E16-24878D7FA174}">
            <xm:f>Données!$B$6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ellIs" priority="12" operator="greaterThan" id="{E55842E3-AC4F-4EAD-BFFD-1D6F4807ECEC}">
            <xm:f>Données!$B$2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 C12</xm:sqref>
        </x14:conditionalFormatting>
        <x14:conditionalFormatting xmlns:xm="http://schemas.microsoft.com/office/excel/2006/main">
          <x14:cfRule type="cellIs" priority="14" operator="lessThan" id="{9511D8D2-884D-496D-8112-4DA1FCBE0126}">
            <xm:f>Données!$B$3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greaterThan" id="{2C0A7603-3B7B-45DF-8EB7-D6E114CA7E16}">
            <xm:f>Données!$B$4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 D12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EC14-2720-4519-8843-F323DA914091}">
  <dimension ref="A1:B7"/>
  <sheetViews>
    <sheetView workbookViewId="0">
      <selection activeCell="B3" sqref="B3"/>
    </sheetView>
  </sheetViews>
  <sheetFormatPr baseColWidth="10" defaultRowHeight="15" x14ac:dyDescent="0.25"/>
  <cols>
    <col min="1" max="1" width="12.7109375" bestFit="1" customWidth="1"/>
  </cols>
  <sheetData>
    <row r="1" spans="1:2" x14ac:dyDescent="0.25">
      <c r="A1" s="39" t="s">
        <v>19</v>
      </c>
      <c r="B1" s="39"/>
    </row>
    <row r="2" spans="1:2" x14ac:dyDescent="0.25">
      <c r="A2" s="5" t="s">
        <v>11</v>
      </c>
      <c r="B2" s="5">
        <v>600</v>
      </c>
    </row>
    <row r="3" spans="1:2" x14ac:dyDescent="0.25">
      <c r="A3" s="5" t="s">
        <v>12</v>
      </c>
      <c r="B3" s="5">
        <v>0.42</v>
      </c>
    </row>
    <row r="4" spans="1:2" x14ac:dyDescent="0.25">
      <c r="A4" s="5" t="s">
        <v>13</v>
      </c>
      <c r="B4" s="5">
        <v>0.52500000000000002</v>
      </c>
    </row>
    <row r="5" spans="1:2" x14ac:dyDescent="0.25">
      <c r="A5" s="5" t="s">
        <v>14</v>
      </c>
      <c r="B5" s="5">
        <v>114</v>
      </c>
    </row>
    <row r="6" spans="1:2" x14ac:dyDescent="0.25">
      <c r="A6" s="5" t="s">
        <v>15</v>
      </c>
      <c r="B6" s="5">
        <v>18</v>
      </c>
    </row>
    <row r="7" spans="1:2" x14ac:dyDescent="0.25">
      <c r="A7" s="5" t="s">
        <v>17</v>
      </c>
      <c r="B7" s="5">
        <v>115</v>
      </c>
    </row>
  </sheetData>
  <sheetProtection sheet="1" objects="1" scenarios="1" selectLockedCells="1" selectUn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F-HSAA</vt:lpstr>
      <vt:lpstr>Données</vt:lpstr>
      <vt:lpstr>'F-HSAA'!Zone_d_impression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Bienvenu</dc:creator>
  <cp:lastModifiedBy>Julien CHARLIER</cp:lastModifiedBy>
  <cp:lastPrinted>2019-06-08T05:33:10Z</cp:lastPrinted>
  <dcterms:created xsi:type="dcterms:W3CDTF">2016-02-20T14:09:50Z</dcterms:created>
  <dcterms:modified xsi:type="dcterms:W3CDTF">2024-12-05T19:50:35Z</dcterms:modified>
</cp:coreProperties>
</file>